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4" r:id="rId1"/>
  </sheets>
  <definedNames>
    <definedName name="_xlnm.Print_Area" localSheetId="0">sheet1!$A$1:$K$18</definedName>
  </definedNames>
  <calcPr calcId="144525" concurrentCalc="0"/>
</workbook>
</file>

<file path=xl/sharedStrings.xml><?xml version="1.0" encoding="utf-8"?>
<sst xmlns="http://schemas.openxmlformats.org/spreadsheetml/2006/main" count="24">
  <si>
    <t>2022年度揭东区乡村振兴驻镇帮镇扶村资金计划和完成情况</t>
  </si>
  <si>
    <t>镇街</t>
  </si>
  <si>
    <t>下达财政资金（万元）</t>
  </si>
  <si>
    <t>已拨付（万元）</t>
  </si>
  <si>
    <t>总计</t>
  </si>
  <si>
    <t>驻镇帮镇扶村资金</t>
  </si>
  <si>
    <t>省级</t>
  </si>
  <si>
    <t>东莞</t>
  </si>
  <si>
    <t>市级</t>
  </si>
  <si>
    <t>区级</t>
  </si>
  <si>
    <t>龙尾镇</t>
  </si>
  <si>
    <t>白塔镇</t>
  </si>
  <si>
    <t>霖磐镇</t>
  </si>
  <si>
    <t>桂岭镇</t>
  </si>
  <si>
    <t>月城镇</t>
  </si>
  <si>
    <t>玉湖镇</t>
  </si>
  <si>
    <t>新亨镇</t>
  </si>
  <si>
    <t>锡场镇</t>
  </si>
  <si>
    <t>此处填入对应所安排资金类型</t>
  </si>
  <si>
    <t>埔田镇</t>
  </si>
  <si>
    <t>云路镇</t>
  </si>
  <si>
    <r>
      <rPr>
        <sz val="11"/>
        <color theme="1"/>
        <rFont val="宋体"/>
        <charset val="134"/>
      </rPr>
      <t>省级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、东莞</t>
    </r>
    <r>
      <rPr>
        <sz val="11"/>
        <color theme="1"/>
        <rFont val="Times New Roman"/>
        <charset val="134"/>
      </rPr>
      <t>91.26</t>
    </r>
  </si>
  <si>
    <t>玉滘镇</t>
  </si>
  <si>
    <t>汇总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</si>
</sst>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0_ "/>
    <numFmt numFmtId="177" formatCode="0.0000_ "/>
    <numFmt numFmtId="178" formatCode="0.00_ "/>
    <numFmt numFmtId="42" formatCode="_ &quot;￥&quot;* #,##0_ ;_ &quot;￥&quot;* \-#,##0_ ;_ &quot;￥&quot;* &quot;-&quot;_ ;_ @_ "/>
    <numFmt numFmtId="179" formatCode="0.000000_ "/>
    <numFmt numFmtId="180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181" formatCode="0.000_ 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name val="黑体"/>
      <charset val="134"/>
    </font>
    <font>
      <b/>
      <sz val="11"/>
      <name val="黑体"/>
      <charset val="134"/>
    </font>
    <font>
      <sz val="11"/>
      <name val="仿宋_GB2312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29" fillId="16" borderId="3" applyNumberFormat="0" applyAlignment="0" applyProtection="0">
      <alignment vertical="center"/>
    </xf>
    <xf numFmtId="0" fontId="27" fillId="15" borderId="6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 applyAlignment="1">
      <alignment vertical="top" wrapText="1"/>
    </xf>
    <xf numFmtId="0" fontId="0" fillId="0" borderId="0" xfId="0" applyFont="1">
      <alignment vertical="center"/>
    </xf>
    <xf numFmtId="0" fontId="1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81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left" vertical="top" wrapText="1"/>
    </xf>
    <xf numFmtId="176" fontId="0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10" fontId="0" fillId="0" borderId="0" xfId="0" applyNumberFormat="1" applyFont="1">
      <alignment vertical="center"/>
    </xf>
    <xf numFmtId="0" fontId="12" fillId="0" borderId="0" xfId="0" applyFont="1" applyFill="1" applyAlignment="1">
      <alignment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2" fillId="0" borderId="0" xfId="0" applyFont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26"/>
  <sheetViews>
    <sheetView tabSelected="1" view="pageBreakPreview" zoomScale="90" zoomScaleNormal="130" zoomScaleSheetLayoutView="90" workbookViewId="0">
      <selection activeCell="G10" sqref="G10"/>
    </sheetView>
  </sheetViews>
  <sheetFormatPr defaultColWidth="9" defaultRowHeight="13.5"/>
  <cols>
    <col min="1" max="1" width="13.05" style="6" customWidth="1"/>
    <col min="2" max="2" width="9.71666666666667" style="6" customWidth="1"/>
    <col min="3" max="6" width="11.3833333333333" style="6" customWidth="1"/>
    <col min="7" max="11" width="11.8" style="6" customWidth="1"/>
    <col min="12" max="12" width="13.475" style="6" hidden="1" customWidth="1"/>
    <col min="13" max="13" width="13.3833333333333" style="6" customWidth="1"/>
    <col min="14" max="16384" width="9" style="6"/>
  </cols>
  <sheetData>
    <row r="1" s="1" customFormat="1" ht="20" customHeight="1" spans="1:1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35" customHeight="1" spans="1:1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5" customHeight="1" spans="1:1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32"/>
      <c r="M3" s="32"/>
    </row>
    <row r="4" ht="20" customHeight="1" spans="1:11">
      <c r="A4" s="10" t="s">
        <v>1</v>
      </c>
      <c r="B4" s="11" t="s">
        <v>2</v>
      </c>
      <c r="C4" s="11"/>
      <c r="D4" s="11"/>
      <c r="E4" s="11"/>
      <c r="F4" s="11"/>
      <c r="G4" s="11" t="s">
        <v>3</v>
      </c>
      <c r="H4" s="11"/>
      <c r="I4" s="11"/>
      <c r="J4" s="11"/>
      <c r="K4" s="11"/>
    </row>
    <row r="5" ht="20" customHeight="1" spans="1:11">
      <c r="A5" s="10"/>
      <c r="B5" s="12" t="s">
        <v>4</v>
      </c>
      <c r="C5" s="11" t="s">
        <v>5</v>
      </c>
      <c r="D5" s="11"/>
      <c r="E5" s="11"/>
      <c r="F5" s="11"/>
      <c r="G5" s="12" t="s">
        <v>4</v>
      </c>
      <c r="H5" s="11" t="s">
        <v>5</v>
      </c>
      <c r="I5" s="11"/>
      <c r="J5" s="11"/>
      <c r="K5" s="11"/>
    </row>
    <row r="6" s="3" customFormat="1" ht="20" customHeight="1" spans="1:11">
      <c r="A6" s="10"/>
      <c r="B6" s="12"/>
      <c r="C6" s="11" t="s">
        <v>6</v>
      </c>
      <c r="D6" s="11" t="s">
        <v>7</v>
      </c>
      <c r="E6" s="11" t="s">
        <v>8</v>
      </c>
      <c r="F6" s="11" t="s">
        <v>9</v>
      </c>
      <c r="G6" s="12"/>
      <c r="H6" s="11" t="s">
        <v>6</v>
      </c>
      <c r="I6" s="11" t="s">
        <v>7</v>
      </c>
      <c r="J6" s="11" t="s">
        <v>8</v>
      </c>
      <c r="K6" s="33" t="s">
        <v>9</v>
      </c>
    </row>
    <row r="7" s="4" customFormat="1" ht="30" customHeight="1" spans="1:11">
      <c r="A7" s="13" t="s">
        <v>10</v>
      </c>
      <c r="B7" s="14">
        <f t="shared" ref="B7:B18" si="0">C7+D7+E7+F7</f>
        <v>2389.8473</v>
      </c>
      <c r="C7" s="15">
        <v>1393.27</v>
      </c>
      <c r="D7" s="16">
        <v>600</v>
      </c>
      <c r="E7" s="16">
        <f>50+35</f>
        <v>85</v>
      </c>
      <c r="F7" s="17">
        <f>211.5773+100</f>
        <v>311.5773</v>
      </c>
      <c r="G7" s="14">
        <f t="shared" ref="G7:G18" si="1">H7+I7+J7+K7</f>
        <v>671.8873</v>
      </c>
      <c r="H7" s="15">
        <v>247.72</v>
      </c>
      <c r="I7" s="15">
        <v>130.76</v>
      </c>
      <c r="J7" s="16">
        <v>0</v>
      </c>
      <c r="K7" s="24">
        <v>293.4073</v>
      </c>
    </row>
    <row r="8" s="4" customFormat="1" ht="30" customHeight="1" spans="1:11">
      <c r="A8" s="13" t="s">
        <v>11</v>
      </c>
      <c r="B8" s="14">
        <f t="shared" si="0"/>
        <v>2275.885</v>
      </c>
      <c r="C8" s="15">
        <v>1393.27</v>
      </c>
      <c r="D8" s="16">
        <v>600</v>
      </c>
      <c r="E8" s="16">
        <f>50+35</f>
        <v>85</v>
      </c>
      <c r="F8" s="18">
        <f>97.615+100</f>
        <v>197.615</v>
      </c>
      <c r="G8" s="14">
        <f t="shared" si="1"/>
        <v>264.7895</v>
      </c>
      <c r="H8" s="16">
        <v>114</v>
      </c>
      <c r="I8" s="24">
        <v>53.1745</v>
      </c>
      <c r="J8" s="16">
        <v>0</v>
      </c>
      <c r="K8" s="20">
        <v>97.615</v>
      </c>
    </row>
    <row r="9" s="4" customFormat="1" ht="30" customHeight="1" spans="1:11">
      <c r="A9" s="13" t="s">
        <v>12</v>
      </c>
      <c r="B9" s="14">
        <f t="shared" si="0"/>
        <v>2272.27</v>
      </c>
      <c r="C9" s="15">
        <v>1393.27</v>
      </c>
      <c r="D9" s="16">
        <v>600</v>
      </c>
      <c r="E9" s="16">
        <f t="shared" ref="E9:E17" si="2">50+35</f>
        <v>85</v>
      </c>
      <c r="F9" s="19">
        <f>94+100</f>
        <v>194</v>
      </c>
      <c r="G9" s="14">
        <f t="shared" si="1"/>
        <v>323.821</v>
      </c>
      <c r="H9" s="20">
        <v>154.021</v>
      </c>
      <c r="I9" s="21">
        <v>37.4</v>
      </c>
      <c r="J9" s="16">
        <v>0</v>
      </c>
      <c r="K9" s="21">
        <v>132.4</v>
      </c>
    </row>
    <row r="10" s="4" customFormat="1" ht="30" customHeight="1" spans="1:11">
      <c r="A10" s="13" t="s">
        <v>13</v>
      </c>
      <c r="B10" s="14">
        <f t="shared" si="0"/>
        <v>3528.299967</v>
      </c>
      <c r="C10" s="21">
        <v>1393.3</v>
      </c>
      <c r="D10" s="16">
        <v>600</v>
      </c>
      <c r="E10" s="16">
        <f t="shared" si="2"/>
        <v>85</v>
      </c>
      <c r="F10" s="22">
        <f>1349.999967+100</f>
        <v>1449.999967</v>
      </c>
      <c r="G10" s="14">
        <f t="shared" si="1"/>
        <v>1665.029967</v>
      </c>
      <c r="H10" s="15">
        <v>187.26</v>
      </c>
      <c r="I10" s="16">
        <v>127.77</v>
      </c>
      <c r="J10" s="16">
        <v>0</v>
      </c>
      <c r="K10" s="34">
        <v>1349.999967</v>
      </c>
    </row>
    <row r="11" s="4" customFormat="1" ht="30" customHeight="1" spans="1:11">
      <c r="A11" s="13" t="s">
        <v>14</v>
      </c>
      <c r="B11" s="14">
        <f t="shared" si="0"/>
        <v>2359.45</v>
      </c>
      <c r="C11" s="15">
        <v>1393.27</v>
      </c>
      <c r="D11" s="16">
        <v>600</v>
      </c>
      <c r="E11" s="16">
        <f t="shared" si="2"/>
        <v>85</v>
      </c>
      <c r="F11" s="23">
        <f>181.18+100</f>
        <v>281.18</v>
      </c>
      <c r="G11" s="14">
        <f t="shared" si="1"/>
        <v>410.8025</v>
      </c>
      <c r="H11" s="24">
        <v>197.2825</v>
      </c>
      <c r="I11" s="15">
        <v>32.34</v>
      </c>
      <c r="J11" s="16">
        <v>0</v>
      </c>
      <c r="K11" s="15">
        <v>181.18</v>
      </c>
    </row>
    <row r="12" s="4" customFormat="1" ht="30" customHeight="1" spans="1:11">
      <c r="A12" s="13" t="s">
        <v>15</v>
      </c>
      <c r="B12" s="14">
        <f t="shared" si="0"/>
        <v>2400.6</v>
      </c>
      <c r="C12" s="15">
        <v>1393.27</v>
      </c>
      <c r="D12" s="16">
        <v>600</v>
      </c>
      <c r="E12" s="16">
        <f t="shared" si="2"/>
        <v>85</v>
      </c>
      <c r="F12" s="23">
        <f>222.33+100</f>
        <v>322.33</v>
      </c>
      <c r="G12" s="14">
        <f t="shared" si="1"/>
        <v>940.777</v>
      </c>
      <c r="H12" s="20">
        <v>502.447</v>
      </c>
      <c r="I12" s="21">
        <v>96.5</v>
      </c>
      <c r="J12" s="16">
        <v>0</v>
      </c>
      <c r="K12" s="15">
        <v>341.83</v>
      </c>
    </row>
    <row r="13" s="4" customFormat="1" ht="30" customHeight="1" spans="1:11">
      <c r="A13" s="13" t="s">
        <v>16</v>
      </c>
      <c r="B13" s="14">
        <f t="shared" si="0"/>
        <v>2520.5876</v>
      </c>
      <c r="C13" s="15">
        <v>1393.27</v>
      </c>
      <c r="D13" s="16">
        <v>600</v>
      </c>
      <c r="E13" s="16">
        <f t="shared" si="2"/>
        <v>85</v>
      </c>
      <c r="F13" s="17">
        <f>342.3176+100</f>
        <v>442.3176</v>
      </c>
      <c r="G13" s="14">
        <f t="shared" si="1"/>
        <v>613.0521</v>
      </c>
      <c r="H13" s="24">
        <v>169.4345</v>
      </c>
      <c r="I13" s="21">
        <v>101.3</v>
      </c>
      <c r="J13" s="16">
        <v>0</v>
      </c>
      <c r="K13" s="24">
        <v>342.3176</v>
      </c>
    </row>
    <row r="14" s="4" customFormat="1" ht="30" customHeight="1" spans="1:12">
      <c r="A14" s="13" t="s">
        <v>17</v>
      </c>
      <c r="B14" s="14">
        <f t="shared" si="0"/>
        <v>2883.971734</v>
      </c>
      <c r="C14" s="15">
        <v>1393.27</v>
      </c>
      <c r="D14" s="16">
        <v>600</v>
      </c>
      <c r="E14" s="16">
        <f t="shared" si="2"/>
        <v>85</v>
      </c>
      <c r="F14" s="22">
        <f>705.701734+100</f>
        <v>805.701734</v>
      </c>
      <c r="G14" s="14">
        <f t="shared" si="1"/>
        <v>1122.520234</v>
      </c>
      <c r="H14" s="24">
        <v>199.0985</v>
      </c>
      <c r="I14" s="15">
        <v>103.17</v>
      </c>
      <c r="J14" s="16">
        <v>0</v>
      </c>
      <c r="K14" s="34">
        <v>820.251734</v>
      </c>
      <c r="L14" s="35" t="s">
        <v>18</v>
      </c>
    </row>
    <row r="15" s="4" customFormat="1" ht="30" customHeight="1" spans="1:11">
      <c r="A15" s="13" t="s">
        <v>19</v>
      </c>
      <c r="B15" s="14">
        <f t="shared" si="0"/>
        <v>2724.521399</v>
      </c>
      <c r="C15" s="15">
        <v>1393.27</v>
      </c>
      <c r="D15" s="16">
        <v>600</v>
      </c>
      <c r="E15" s="16">
        <f t="shared" si="2"/>
        <v>85</v>
      </c>
      <c r="F15" s="22">
        <f>546.251399+100</f>
        <v>646.251399</v>
      </c>
      <c r="G15" s="14">
        <f t="shared" si="1"/>
        <v>760.130399</v>
      </c>
      <c r="H15" s="20">
        <v>87.369</v>
      </c>
      <c r="I15" s="15">
        <v>126.51</v>
      </c>
      <c r="J15" s="16">
        <v>0</v>
      </c>
      <c r="K15" s="34">
        <v>546.251399</v>
      </c>
    </row>
    <row r="16" s="4" customFormat="1" ht="30" customHeight="1" spans="1:12">
      <c r="A16" s="13" t="s">
        <v>20</v>
      </c>
      <c r="B16" s="14">
        <f t="shared" si="0"/>
        <v>2312.2639</v>
      </c>
      <c r="C16" s="15">
        <v>1393.27</v>
      </c>
      <c r="D16" s="16">
        <v>600</v>
      </c>
      <c r="E16" s="16">
        <f t="shared" si="2"/>
        <v>85</v>
      </c>
      <c r="F16" s="17">
        <f>133.9939+100</f>
        <v>233.9939</v>
      </c>
      <c r="G16" s="14">
        <f t="shared" si="1"/>
        <v>270.5469</v>
      </c>
      <c r="H16" s="20">
        <v>136.553</v>
      </c>
      <c r="I16" s="16">
        <v>0</v>
      </c>
      <c r="J16" s="16">
        <v>0</v>
      </c>
      <c r="K16" s="24">
        <v>133.9939</v>
      </c>
      <c r="L16" s="35" t="s">
        <v>21</v>
      </c>
    </row>
    <row r="17" s="4" customFormat="1" ht="30" customHeight="1" spans="1:11">
      <c r="A17" s="13" t="s">
        <v>22</v>
      </c>
      <c r="B17" s="14">
        <f t="shared" si="0"/>
        <v>2293.3031</v>
      </c>
      <c r="C17" s="15">
        <v>1393.27</v>
      </c>
      <c r="D17" s="16">
        <v>600</v>
      </c>
      <c r="E17" s="16">
        <f t="shared" si="2"/>
        <v>85</v>
      </c>
      <c r="F17" s="17">
        <f>115.0331+100</f>
        <v>215.0331</v>
      </c>
      <c r="G17" s="14">
        <f t="shared" si="1"/>
        <v>433.517805</v>
      </c>
      <c r="H17" s="24">
        <v>138.6335</v>
      </c>
      <c r="I17" s="21">
        <v>82.5</v>
      </c>
      <c r="J17" s="16">
        <v>0</v>
      </c>
      <c r="K17" s="34">
        <v>212.384305</v>
      </c>
    </row>
    <row r="18" s="4" customFormat="1" ht="30" customHeight="1" spans="1:11">
      <c r="A18" s="25" t="s">
        <v>23</v>
      </c>
      <c r="B18" s="14">
        <f t="shared" ref="B18:K18" si="3">SUM(B7:B17)</f>
        <v>27961</v>
      </c>
      <c r="C18" s="16">
        <f t="shared" si="3"/>
        <v>15326</v>
      </c>
      <c r="D18" s="16">
        <f t="shared" si="3"/>
        <v>6600</v>
      </c>
      <c r="E18" s="16">
        <f t="shared" si="3"/>
        <v>935</v>
      </c>
      <c r="F18" s="16">
        <f t="shared" si="3"/>
        <v>5100</v>
      </c>
      <c r="G18" s="26">
        <f t="shared" si="3"/>
        <v>7476.874705</v>
      </c>
      <c r="H18" s="20">
        <f t="shared" si="3"/>
        <v>2133.819</v>
      </c>
      <c r="I18" s="24">
        <f t="shared" si="3"/>
        <v>891.4245</v>
      </c>
      <c r="J18" s="16">
        <f t="shared" si="3"/>
        <v>0</v>
      </c>
      <c r="K18" s="34">
        <f t="shared" si="3"/>
        <v>4451.631205</v>
      </c>
    </row>
    <row r="19" s="5" customFormat="1" ht="50" customHeight="1" spans="1:14">
      <c r="A19" s="27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36"/>
      <c r="M19" s="36"/>
      <c r="N19" s="36"/>
    </row>
    <row r="20" spans="7:7">
      <c r="G20" s="29"/>
    </row>
    <row r="22" spans="5:5">
      <c r="E22" s="30"/>
    </row>
    <row r="23" spans="5:5">
      <c r="E23" s="31"/>
    </row>
    <row r="24" spans="5:5">
      <c r="E24" s="31"/>
    </row>
    <row r="25" spans="5:5">
      <c r="E25" s="31"/>
    </row>
    <row r="26" spans="5:5">
      <c r="E26" s="31"/>
    </row>
  </sheetData>
  <mergeCells count="9">
    <mergeCell ref="A2:K2"/>
    <mergeCell ref="B4:F4"/>
    <mergeCell ref="G4:K4"/>
    <mergeCell ref="C5:F5"/>
    <mergeCell ref="H5:K5"/>
    <mergeCell ref="B19:K19"/>
    <mergeCell ref="A4:A6"/>
    <mergeCell ref="B5:B6"/>
    <mergeCell ref="G5:G6"/>
  </mergeCells>
  <printOptions horizontalCentered="1"/>
  <pageMargins left="0.554166666666667" right="0.554166666666667" top="1" bottom="0.802777777777778" header="0.313888888888889" footer="0.118055555555556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揭阳市林业局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大瑜</cp:lastModifiedBy>
  <dcterms:created xsi:type="dcterms:W3CDTF">2022-05-28T13:00:00Z</dcterms:created>
  <dcterms:modified xsi:type="dcterms:W3CDTF">2022-12-15T07:33:43Z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5D27928AEF4E4E2ABD7203D2E727D274</vt:lpwstr>
  </property>
</Properties>
</file>